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1760"/>
  </bookViews>
  <sheets>
    <sheet name="Cálculos" sheetId="1" r:id="rId1"/>
    <sheet name="Entradas" sheetId="2" r:id="rId2"/>
    <sheet name="Salidas" sheetId="3" r:id="rId3"/>
    <sheet name="Resultados Obtenidos" sheetId="4" r:id="rId4"/>
    <sheet name="Dev.Salidas" sheetId="5" r:id="rId5"/>
  </sheets>
  <calcPr calcId="144525"/>
</workbook>
</file>

<file path=xl/calcChain.xml><?xml version="1.0" encoding="utf-8"?>
<calcChain xmlns="http://schemas.openxmlformats.org/spreadsheetml/2006/main">
  <c r="K7" i="1" l="1"/>
  <c r="H7" i="1"/>
  <c r="E19" i="1" l="1"/>
  <c r="E23" i="1"/>
  <c r="E22" i="1"/>
  <c r="E21" i="1"/>
  <c r="E20" i="1"/>
  <c r="E18" i="1"/>
  <c r="E17" i="1"/>
  <c r="E16" i="1"/>
  <c r="L7" i="1"/>
  <c r="L8" i="1"/>
  <c r="L9" i="1"/>
  <c r="L10" i="1"/>
  <c r="L11" i="1"/>
  <c r="L12" i="1"/>
  <c r="L13" i="1"/>
  <c r="L14" i="1"/>
  <c r="K8" i="1"/>
  <c r="K9" i="1"/>
  <c r="K10" i="1"/>
  <c r="K11" i="1"/>
  <c r="K12" i="1"/>
  <c r="K13" i="1"/>
  <c r="K14" i="1"/>
  <c r="E8" i="1"/>
  <c r="H8" i="1" s="1"/>
  <c r="E9" i="1"/>
  <c r="H9" i="1" s="1"/>
  <c r="E10" i="1"/>
  <c r="H10" i="1" s="1"/>
  <c r="E11" i="1"/>
  <c r="H11" i="1" s="1"/>
  <c r="E12" i="1"/>
  <c r="H12" i="1" s="1"/>
  <c r="E13" i="1"/>
  <c r="H13" i="1" s="1"/>
  <c r="E14" i="1"/>
  <c r="H14" i="1" s="1"/>
  <c r="E7" i="1"/>
  <c r="J4" i="1"/>
  <c r="F7" i="1" l="1"/>
  <c r="I7" i="1" s="1"/>
  <c r="G7" i="1"/>
  <c r="F13" i="1"/>
  <c r="I13" i="1" s="1"/>
  <c r="F12" i="1"/>
  <c r="I12" i="1" s="1"/>
  <c r="F11" i="1"/>
  <c r="I11" i="1" s="1"/>
  <c r="G11" i="1"/>
  <c r="J11" i="1" s="1"/>
  <c r="G14" i="1"/>
  <c r="J14" i="1" s="1"/>
  <c r="G13" i="1"/>
  <c r="J13" i="1" s="1"/>
  <c r="F10" i="1"/>
  <c r="I10" i="1" s="1"/>
  <c r="G10" i="1"/>
  <c r="J10" i="1" s="1"/>
  <c r="F14" i="1"/>
  <c r="I14" i="1" s="1"/>
  <c r="F9" i="1"/>
  <c r="I9" i="1" s="1"/>
  <c r="G9" i="1"/>
  <c r="J9" i="1" s="1"/>
  <c r="F8" i="1"/>
  <c r="I8" i="1" s="1"/>
  <c r="G8" i="1"/>
  <c r="J8" i="1" s="1"/>
  <c r="J7" i="1" l="1"/>
  <c r="G12" i="1"/>
  <c r="J12" i="1" s="1"/>
</calcChain>
</file>

<file path=xl/sharedStrings.xml><?xml version="1.0" encoding="utf-8"?>
<sst xmlns="http://schemas.openxmlformats.org/spreadsheetml/2006/main" count="96" uniqueCount="78">
  <si>
    <t>REFERENCIA</t>
  </si>
  <si>
    <t>ARTICULOS</t>
  </si>
  <si>
    <t>UBICACIÓN</t>
  </si>
  <si>
    <t>INVENTARIO</t>
  </si>
  <si>
    <t>INICIAL</t>
  </si>
  <si>
    <t>ENTRADAS</t>
  </si>
  <si>
    <t>SALIDAS</t>
  </si>
  <si>
    <t>PARCIAL</t>
  </si>
  <si>
    <t>DEVOLUCIONES</t>
  </si>
  <si>
    <t>FINAL</t>
  </si>
  <si>
    <t>RESULTADOS</t>
  </si>
  <si>
    <t>OBTENIDOS</t>
  </si>
  <si>
    <t>OBSERVACION EN</t>
  </si>
  <si>
    <t>DEVOLUCION SALIDAS</t>
  </si>
  <si>
    <t>DESCRIPCION DE LA MERCANCIA</t>
  </si>
  <si>
    <t>AZ-101</t>
  </si>
  <si>
    <t>EY-901</t>
  </si>
  <si>
    <t>OK-401</t>
  </si>
  <si>
    <t>IT-501</t>
  </si>
  <si>
    <t>AZ-801</t>
  </si>
  <si>
    <t>IT-201</t>
  </si>
  <si>
    <t>AW-601</t>
  </si>
  <si>
    <t>OK-301</t>
  </si>
  <si>
    <t>ESTUFA A GAS</t>
  </si>
  <si>
    <t>NEVERA 9 PIES</t>
  </si>
  <si>
    <t>LAVADORA 18 LIBRAS</t>
  </si>
  <si>
    <t>BATIDORA OSTER</t>
  </si>
  <si>
    <t>HORNO MICROONDAS</t>
  </si>
  <si>
    <t>LICUADORA OSTER</t>
  </si>
  <si>
    <t>OLLA ARROCERA</t>
  </si>
  <si>
    <t>PLANCHA UNIVERSAL</t>
  </si>
  <si>
    <t>BODEGA</t>
  </si>
  <si>
    <t>ALMACEN</t>
  </si>
  <si>
    <t>VITRINA</t>
  </si>
  <si>
    <t>TOTAL INVENTARIO FINAL</t>
  </si>
  <si>
    <t>DEPARTAMENTO DE INVENTARIOS</t>
  </si>
  <si>
    <t>INFORME MENSUAL DE MERCANCIAS</t>
  </si>
  <si>
    <t>REALIZADO POR:</t>
  </si>
  <si>
    <t>FECHA DE REALIZACION:</t>
  </si>
  <si>
    <t>ELECTRODOMESTICOS LA GARANTIA LTDA.</t>
  </si>
  <si>
    <t>INVENTARIO DE MERCANCIA</t>
  </si>
  <si>
    <t>es aplicar el porcentaje (75%) al inventario inicial</t>
  </si>
  <si>
    <t>INVENTARIO PARCIAL</t>
  </si>
  <si>
    <t>es igual al inventario inicial más las entredas menos las salidas</t>
  </si>
  <si>
    <t>DEVOLUCION EN ENTRADAS</t>
  </si>
  <si>
    <t>DEVOLUCION EN SALIDAS</t>
  </si>
  <si>
    <t>Si las entradas son &gt;=50 la devolución en entrada es igual al 18% de las entrada, de lo contrario sera el 14% de las entradas</t>
  </si>
  <si>
    <t>Si la salida el &gt;25 la devolución en salidas sera igual al 12% de las salidas, de lo contrario sera el 9% de las salidas</t>
  </si>
  <si>
    <t>INVENTARIO FINAL</t>
  </si>
  <si>
    <t>Es igual al inventario parcial menos la devolución en entradas más la devolución en salidas</t>
  </si>
  <si>
    <t>RESULTADOS OBTENIDOS</t>
  </si>
  <si>
    <t>Si el inventario final es menor a 80 debe salir un mensaje que diga BUENA DEMANDA, de lo contrario debe salir un mensaje que diga MALA DEMANDA</t>
  </si>
  <si>
    <t>OBSEVACIÓN EN DEVOLUCION EN SALIDAS</t>
  </si>
  <si>
    <t>Si la devolución en salidas es mayor a 3, debe salir un mensaje que diga ANALIZAR DEVOLUCIÓN, de lo contrario debe salir un mensaje que diga DEVOLUCION NORMAL</t>
  </si>
  <si>
    <t>NOTA</t>
  </si>
  <si>
    <t>Para hallar los cálculos de la parte inferior utilice las funciones vistas en clase según sea el caso</t>
  </si>
  <si>
    <t>TODOS LOS CALCULOS SE DEBEN HACER CON FORMULAS INDIRECTAS.</t>
  </si>
  <si>
    <t>PROMEDIO DE INVENTARIO INICIAL</t>
  </si>
  <si>
    <t>SALIDA MÁXIMA</t>
  </si>
  <si>
    <t>DEVOLUCIÓN MÍNIMA</t>
  </si>
  <si>
    <t>TOTAL INVENTARIO INICIAL Y FINAL</t>
  </si>
  <si>
    <t>PROMEDIO DE SALIDAS Y DEVOLUCIÓN EN SALIDAS</t>
  </si>
  <si>
    <t>MAXIMO DE DEVOLUCIÓN ENNTRADAS Y ENTRADAS</t>
  </si>
  <si>
    <t>CANTIDAD DE PRODUCTOS</t>
  </si>
  <si>
    <t>Para resolver los calculos necesarios en la planilla tenga en cuenta la siguiente informació:</t>
  </si>
  <si>
    <t>ORGANIZAR LA PLANILLA PARA IMPRIMIRLA Y DEBE QUEDAR EN UNA SOLA HOJA</t>
  </si>
  <si>
    <t>Al inventario inicial + las entradas por el porcentaje repectivo (35%)</t>
  </si>
  <si>
    <t>H7</t>
  </si>
  <si>
    <t>Entradas*14%</t>
  </si>
  <si>
    <t>Entradas*18%</t>
  </si>
  <si>
    <t>Salidas*12%</t>
  </si>
  <si>
    <t>Salidas*9%</t>
  </si>
  <si>
    <t>"Buena Demanda"</t>
  </si>
  <si>
    <t>"Mala Demanda"</t>
  </si>
  <si>
    <t>F7</t>
  </si>
  <si>
    <t>J7</t>
  </si>
  <si>
    <t>"Analizar Devolución"</t>
  </si>
  <si>
    <t>"Devolución Normal"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</si>
</sst>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</font>
    <font>
      <sz val="8"/>
      <name val="Calibri"/>
      <family val="2"/>
    </font>
    <font>
      <b/>
      <sz val="28"/>
      <color indexed="18"/>
      <name val="Calibri"/>
      <family val="2"/>
    </font>
    <font>
      <sz val="10"/>
      <color indexed="18"/>
      <name val="Calibri"/>
      <family val="2"/>
    </font>
    <font>
      <b/>
      <sz val="10"/>
      <color indexed="18"/>
      <name val="Calibri"/>
      <family val="2"/>
    </font>
    <font>
      <b/>
      <sz val="8"/>
      <color indexed="18"/>
      <name val="Calibri"/>
      <family val="2"/>
    </font>
    <font>
      <b/>
      <sz val="12"/>
      <color indexed="1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6"/>
      <color indexed="1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2" borderId="0" xfId="0" applyFont="1" applyFill="1" applyBorder="1"/>
    <xf numFmtId="0" fontId="3" fillId="2" borderId="2" xfId="0" applyFont="1" applyFill="1" applyBorder="1"/>
    <xf numFmtId="3" fontId="3" fillId="2" borderId="2" xfId="0" applyNumberFormat="1" applyFont="1" applyFill="1" applyBorder="1"/>
    <xf numFmtId="3" fontId="3" fillId="2" borderId="1" xfId="0" applyNumberFormat="1" applyFont="1" applyFill="1" applyBorder="1"/>
    <xf numFmtId="3" fontId="3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Fill="1" applyBorder="1"/>
    <xf numFmtId="0" fontId="6" fillId="0" borderId="0" xfId="0" applyFont="1"/>
    <xf numFmtId="0" fontId="5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2" borderId="3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5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14" fontId="4" fillId="2" borderId="8" xfId="0" applyNumberFormat="1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9" fontId="5" fillId="2" borderId="11" xfId="0" applyNumberFormat="1" applyFont="1" applyFill="1" applyBorder="1" applyAlignment="1">
      <alignment horizontal="center"/>
    </xf>
    <xf numFmtId="0" fontId="3" fillId="2" borderId="12" xfId="0" applyFont="1" applyFill="1" applyBorder="1"/>
    <xf numFmtId="3" fontId="3" fillId="2" borderId="12" xfId="0" applyNumberFormat="1" applyFont="1" applyFill="1" applyBorder="1"/>
    <xf numFmtId="0" fontId="3" fillId="2" borderId="13" xfId="0" applyFont="1" applyFill="1" applyBorder="1"/>
    <xf numFmtId="3" fontId="3" fillId="2" borderId="13" xfId="0" applyNumberFormat="1" applyFont="1" applyFill="1" applyBorder="1"/>
    <xf numFmtId="0" fontId="3" fillId="2" borderId="14" xfId="0" applyFont="1" applyFill="1" applyBorder="1"/>
    <xf numFmtId="3" fontId="3" fillId="2" borderId="14" xfId="0" applyNumberFormat="1" applyFont="1" applyFill="1" applyBorder="1"/>
    <xf numFmtId="0" fontId="5" fillId="2" borderId="15" xfId="0" applyFont="1" applyFill="1" applyBorder="1"/>
    <xf numFmtId="0" fontId="3" fillId="2" borderId="16" xfId="0" applyFont="1" applyFill="1" applyBorder="1"/>
    <xf numFmtId="0" fontId="4" fillId="2" borderId="16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5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3" fontId="3" fillId="2" borderId="1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8" fillId="0" borderId="0" xfId="0" applyFont="1"/>
    <xf numFmtId="0" fontId="9" fillId="3" borderId="0" xfId="0" applyFont="1" applyFill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7</xdr:row>
      <xdr:rowOff>95250</xdr:rowOff>
    </xdr:from>
    <xdr:to>
      <xdr:col>6</xdr:col>
      <xdr:colOff>428625</xdr:colOff>
      <xdr:row>21</xdr:row>
      <xdr:rowOff>133350</xdr:rowOff>
    </xdr:to>
    <xdr:sp macro="" textlink="">
      <xdr:nvSpPr>
        <xdr:cNvPr id="2" name="Combinar 1"/>
        <xdr:cNvSpPr/>
      </xdr:nvSpPr>
      <xdr:spPr>
        <a:xfrm>
          <a:off x="9591675" y="2114550"/>
          <a:ext cx="4676775" cy="27146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>
              <a:latin typeface="Arial" pitchFamily="34" charset="0"/>
              <a:cs typeface="Arial" pitchFamily="34" charset="0"/>
            </a:rPr>
            <a:t>Si las</a:t>
          </a:r>
          <a:r>
            <a:rPr lang="es-CO" sz="2000" baseline="0">
              <a:latin typeface="Arial" pitchFamily="34" charset="0"/>
              <a:cs typeface="Arial" pitchFamily="34" charset="0"/>
            </a:rPr>
            <a:t> </a:t>
          </a:r>
          <a:r>
            <a:rPr lang="es-CO" sz="2000">
              <a:latin typeface="Arial" pitchFamily="34" charset="0"/>
              <a:cs typeface="Arial" pitchFamily="34" charset="0"/>
            </a:rPr>
            <a:t>entradas</a:t>
          </a:r>
          <a:r>
            <a:rPr lang="es-CO" sz="2000" baseline="0">
              <a:latin typeface="Arial" pitchFamily="34" charset="0"/>
              <a:cs typeface="Arial" pitchFamily="34" charset="0"/>
            </a:rPr>
            <a:t> son </a:t>
          </a:r>
          <a:r>
            <a:rPr lang="es-CO" sz="2000">
              <a:latin typeface="Arial" pitchFamily="34" charset="0"/>
              <a:cs typeface="Arial" pitchFamily="34" charset="0"/>
            </a:rPr>
            <a:t>&gt;=50</a:t>
          </a:r>
        </a:p>
      </xdr:txBody>
    </xdr:sp>
    <xdr:clientData/>
  </xdr:twoCellAnchor>
  <xdr:twoCellAnchor>
    <xdr:from>
      <xdr:col>0</xdr:col>
      <xdr:colOff>361950</xdr:colOff>
      <xdr:row>7</xdr:row>
      <xdr:rowOff>104775</xdr:rowOff>
    </xdr:from>
    <xdr:to>
      <xdr:col>0</xdr:col>
      <xdr:colOff>361950</xdr:colOff>
      <xdr:row>21</xdr:row>
      <xdr:rowOff>133350</xdr:rowOff>
    </xdr:to>
    <xdr:cxnSp macro="">
      <xdr:nvCxnSpPr>
        <xdr:cNvPr id="3" name="Conector recto de flecha 2"/>
        <xdr:cNvCxnSpPr/>
      </xdr:nvCxnSpPr>
      <xdr:spPr>
        <a:xfrm>
          <a:off x="9601200" y="2124075"/>
          <a:ext cx="0" cy="2705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428625</xdr:colOff>
      <xdr:row>7</xdr:row>
      <xdr:rowOff>114300</xdr:rowOff>
    </xdr:from>
    <xdr:to>
      <xdr:col>6</xdr:col>
      <xdr:colOff>428625</xdr:colOff>
      <xdr:row>21</xdr:row>
      <xdr:rowOff>171450</xdr:rowOff>
    </xdr:to>
    <xdr:cxnSp macro="">
      <xdr:nvCxnSpPr>
        <xdr:cNvPr id="4" name="Conector recto de flecha 3"/>
        <xdr:cNvCxnSpPr/>
      </xdr:nvCxnSpPr>
      <xdr:spPr>
        <a:xfrm>
          <a:off x="14268450" y="2133600"/>
          <a:ext cx="0" cy="2733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6</xdr:row>
      <xdr:rowOff>114300</xdr:rowOff>
    </xdr:from>
    <xdr:to>
      <xdr:col>4</xdr:col>
      <xdr:colOff>581025</xdr:colOff>
      <xdr:row>8</xdr:row>
      <xdr:rowOff>66675</xdr:rowOff>
    </xdr:to>
    <xdr:cxnSp macro="">
      <xdr:nvCxnSpPr>
        <xdr:cNvPr id="5" name="Conector recto de flecha 4"/>
        <xdr:cNvCxnSpPr/>
      </xdr:nvCxnSpPr>
      <xdr:spPr>
        <a:xfrm flipV="1">
          <a:off x="11563350" y="1943100"/>
          <a:ext cx="1333500" cy="33337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7</xdr:row>
      <xdr:rowOff>95250</xdr:rowOff>
    </xdr:from>
    <xdr:to>
      <xdr:col>6</xdr:col>
      <xdr:colOff>428625</xdr:colOff>
      <xdr:row>21</xdr:row>
      <xdr:rowOff>133350</xdr:rowOff>
    </xdr:to>
    <xdr:sp macro="" textlink="">
      <xdr:nvSpPr>
        <xdr:cNvPr id="2" name="Combinar 1"/>
        <xdr:cNvSpPr/>
      </xdr:nvSpPr>
      <xdr:spPr>
        <a:xfrm>
          <a:off x="352425" y="1228725"/>
          <a:ext cx="5657850" cy="23050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>
              <a:latin typeface="Arial" pitchFamily="34" charset="0"/>
              <a:cs typeface="Arial" pitchFamily="34" charset="0"/>
            </a:rPr>
            <a:t>Si la</a:t>
          </a:r>
          <a:r>
            <a:rPr lang="es-CO" sz="2000" baseline="0">
              <a:latin typeface="Arial" pitchFamily="34" charset="0"/>
              <a:cs typeface="Arial" pitchFamily="34" charset="0"/>
            </a:rPr>
            <a:t> salida es </a:t>
          </a:r>
          <a:r>
            <a:rPr lang="es-CO" sz="2000">
              <a:latin typeface="Arial" pitchFamily="34" charset="0"/>
              <a:cs typeface="Arial" pitchFamily="34" charset="0"/>
            </a:rPr>
            <a:t>&gt;25</a:t>
          </a:r>
        </a:p>
      </xdr:txBody>
    </xdr:sp>
    <xdr:clientData/>
  </xdr:twoCellAnchor>
  <xdr:twoCellAnchor>
    <xdr:from>
      <xdr:col>0</xdr:col>
      <xdr:colOff>361950</xdr:colOff>
      <xdr:row>7</xdr:row>
      <xdr:rowOff>104775</xdr:rowOff>
    </xdr:from>
    <xdr:to>
      <xdr:col>0</xdr:col>
      <xdr:colOff>361950</xdr:colOff>
      <xdr:row>21</xdr:row>
      <xdr:rowOff>133350</xdr:rowOff>
    </xdr:to>
    <xdr:cxnSp macro="">
      <xdr:nvCxnSpPr>
        <xdr:cNvPr id="3" name="Conector recto de flecha 2"/>
        <xdr:cNvCxnSpPr/>
      </xdr:nvCxnSpPr>
      <xdr:spPr>
        <a:xfrm>
          <a:off x="361950" y="1238250"/>
          <a:ext cx="0" cy="2295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428625</xdr:colOff>
      <xdr:row>7</xdr:row>
      <xdr:rowOff>114300</xdr:rowOff>
    </xdr:from>
    <xdr:to>
      <xdr:col>6</xdr:col>
      <xdr:colOff>428625</xdr:colOff>
      <xdr:row>21</xdr:row>
      <xdr:rowOff>171450</xdr:rowOff>
    </xdr:to>
    <xdr:cxnSp macro="">
      <xdr:nvCxnSpPr>
        <xdr:cNvPr id="4" name="Conector recto de flecha 3"/>
        <xdr:cNvCxnSpPr/>
      </xdr:nvCxnSpPr>
      <xdr:spPr>
        <a:xfrm>
          <a:off x="6010275" y="1247775"/>
          <a:ext cx="0" cy="2314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6</xdr:row>
      <xdr:rowOff>114300</xdr:rowOff>
    </xdr:from>
    <xdr:to>
      <xdr:col>4</xdr:col>
      <xdr:colOff>581025</xdr:colOff>
      <xdr:row>8</xdr:row>
      <xdr:rowOff>66675</xdr:rowOff>
    </xdr:to>
    <xdr:cxnSp macro="">
      <xdr:nvCxnSpPr>
        <xdr:cNvPr id="5" name="Conector recto de flecha 4"/>
        <xdr:cNvCxnSpPr/>
      </xdr:nvCxnSpPr>
      <xdr:spPr>
        <a:xfrm flipV="1">
          <a:off x="3305175" y="1085850"/>
          <a:ext cx="1333500" cy="2762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7</xdr:row>
      <xdr:rowOff>95250</xdr:rowOff>
    </xdr:from>
    <xdr:to>
      <xdr:col>6</xdr:col>
      <xdr:colOff>428625</xdr:colOff>
      <xdr:row>21</xdr:row>
      <xdr:rowOff>133350</xdr:rowOff>
    </xdr:to>
    <xdr:sp macro="" textlink="">
      <xdr:nvSpPr>
        <xdr:cNvPr id="2" name="Combinar 1"/>
        <xdr:cNvSpPr/>
      </xdr:nvSpPr>
      <xdr:spPr>
        <a:xfrm>
          <a:off x="352425" y="1228725"/>
          <a:ext cx="5762625" cy="23050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>
              <a:latin typeface="Arial" pitchFamily="34" charset="0"/>
              <a:cs typeface="Arial" pitchFamily="34" charset="0"/>
            </a:rPr>
            <a:t>Si el</a:t>
          </a:r>
          <a:r>
            <a:rPr lang="es-CO" sz="2000" baseline="0">
              <a:latin typeface="Arial" pitchFamily="34" charset="0"/>
              <a:cs typeface="Arial" pitchFamily="34" charset="0"/>
            </a:rPr>
            <a:t> inventario final es &lt; 80</a:t>
          </a:r>
          <a:endParaRPr lang="es-CO" sz="2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361950</xdr:colOff>
      <xdr:row>7</xdr:row>
      <xdr:rowOff>104775</xdr:rowOff>
    </xdr:from>
    <xdr:to>
      <xdr:col>0</xdr:col>
      <xdr:colOff>361950</xdr:colOff>
      <xdr:row>21</xdr:row>
      <xdr:rowOff>133350</xdr:rowOff>
    </xdr:to>
    <xdr:cxnSp macro="">
      <xdr:nvCxnSpPr>
        <xdr:cNvPr id="3" name="Conector recto de flecha 2"/>
        <xdr:cNvCxnSpPr/>
      </xdr:nvCxnSpPr>
      <xdr:spPr>
        <a:xfrm>
          <a:off x="361950" y="1238250"/>
          <a:ext cx="0" cy="2295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428625</xdr:colOff>
      <xdr:row>7</xdr:row>
      <xdr:rowOff>114300</xdr:rowOff>
    </xdr:from>
    <xdr:to>
      <xdr:col>6</xdr:col>
      <xdr:colOff>428625</xdr:colOff>
      <xdr:row>21</xdr:row>
      <xdr:rowOff>171450</xdr:rowOff>
    </xdr:to>
    <xdr:cxnSp macro="">
      <xdr:nvCxnSpPr>
        <xdr:cNvPr id="4" name="Conector recto de flecha 3"/>
        <xdr:cNvCxnSpPr/>
      </xdr:nvCxnSpPr>
      <xdr:spPr>
        <a:xfrm>
          <a:off x="6115050" y="1247775"/>
          <a:ext cx="0" cy="2314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6</xdr:row>
      <xdr:rowOff>114300</xdr:rowOff>
    </xdr:from>
    <xdr:to>
      <xdr:col>4</xdr:col>
      <xdr:colOff>581025</xdr:colOff>
      <xdr:row>8</xdr:row>
      <xdr:rowOff>66675</xdr:rowOff>
    </xdr:to>
    <xdr:cxnSp macro="">
      <xdr:nvCxnSpPr>
        <xdr:cNvPr id="5" name="Conector recto de flecha 4"/>
        <xdr:cNvCxnSpPr/>
      </xdr:nvCxnSpPr>
      <xdr:spPr>
        <a:xfrm flipV="1">
          <a:off x="3409950" y="1085850"/>
          <a:ext cx="1333500" cy="2762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7</xdr:row>
      <xdr:rowOff>95250</xdr:rowOff>
    </xdr:from>
    <xdr:to>
      <xdr:col>6</xdr:col>
      <xdr:colOff>428625</xdr:colOff>
      <xdr:row>21</xdr:row>
      <xdr:rowOff>133350</xdr:rowOff>
    </xdr:to>
    <xdr:sp macro="" textlink="">
      <xdr:nvSpPr>
        <xdr:cNvPr id="2" name="Combinar 1"/>
        <xdr:cNvSpPr/>
      </xdr:nvSpPr>
      <xdr:spPr>
        <a:xfrm>
          <a:off x="352425" y="1228725"/>
          <a:ext cx="5762625" cy="23050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>
              <a:latin typeface="Arial" pitchFamily="34" charset="0"/>
              <a:cs typeface="Arial" pitchFamily="34" charset="0"/>
            </a:rPr>
            <a:t>Si la devolución en salidas </a:t>
          </a:r>
          <a:r>
            <a:rPr lang="es-CO" sz="2000" baseline="0">
              <a:latin typeface="Arial" pitchFamily="34" charset="0"/>
              <a:cs typeface="Arial" pitchFamily="34" charset="0"/>
            </a:rPr>
            <a:t>es &gt;3</a:t>
          </a:r>
          <a:endParaRPr lang="es-CO" sz="2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361950</xdr:colOff>
      <xdr:row>7</xdr:row>
      <xdr:rowOff>104775</xdr:rowOff>
    </xdr:from>
    <xdr:to>
      <xdr:col>0</xdr:col>
      <xdr:colOff>361950</xdr:colOff>
      <xdr:row>21</xdr:row>
      <xdr:rowOff>133350</xdr:rowOff>
    </xdr:to>
    <xdr:cxnSp macro="">
      <xdr:nvCxnSpPr>
        <xdr:cNvPr id="3" name="Conector recto de flecha 2"/>
        <xdr:cNvCxnSpPr/>
      </xdr:nvCxnSpPr>
      <xdr:spPr>
        <a:xfrm>
          <a:off x="361950" y="1238250"/>
          <a:ext cx="0" cy="2295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428625</xdr:colOff>
      <xdr:row>7</xdr:row>
      <xdr:rowOff>114300</xdr:rowOff>
    </xdr:from>
    <xdr:to>
      <xdr:col>6</xdr:col>
      <xdr:colOff>428625</xdr:colOff>
      <xdr:row>21</xdr:row>
      <xdr:rowOff>171450</xdr:rowOff>
    </xdr:to>
    <xdr:cxnSp macro="">
      <xdr:nvCxnSpPr>
        <xdr:cNvPr id="4" name="Conector recto de flecha 3"/>
        <xdr:cNvCxnSpPr/>
      </xdr:nvCxnSpPr>
      <xdr:spPr>
        <a:xfrm>
          <a:off x="6115050" y="1247775"/>
          <a:ext cx="0" cy="2314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6</xdr:row>
      <xdr:rowOff>114300</xdr:rowOff>
    </xdr:from>
    <xdr:to>
      <xdr:col>4</xdr:col>
      <xdr:colOff>581025</xdr:colOff>
      <xdr:row>8</xdr:row>
      <xdr:rowOff>66675</xdr:rowOff>
    </xdr:to>
    <xdr:cxnSp macro="">
      <xdr:nvCxnSpPr>
        <xdr:cNvPr id="5" name="Conector recto de flecha 4"/>
        <xdr:cNvCxnSpPr/>
      </xdr:nvCxnSpPr>
      <xdr:spPr>
        <a:xfrm flipV="1">
          <a:off x="3409950" y="1085850"/>
          <a:ext cx="1333500" cy="2762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4" zoomScale="75" workbookViewId="0">
      <selection activeCell="I26" sqref="I26"/>
    </sheetView>
  </sheetViews>
  <sheetFormatPr baseColWidth="10" defaultRowHeight="12.75" x14ac:dyDescent="0.2"/>
  <cols>
    <col min="1" max="1" width="26.5703125" style="1" customWidth="1"/>
    <col min="2" max="2" width="18.42578125" style="1" customWidth="1"/>
    <col min="3" max="3" width="13.85546875" style="1" customWidth="1"/>
    <col min="4" max="4" width="12.5703125" style="1" customWidth="1"/>
    <col min="5" max="7" width="11.5703125" style="1" bestFit="1" customWidth="1"/>
    <col min="8" max="8" width="20" style="1" bestFit="1" customWidth="1"/>
    <col min="9" max="9" width="16.42578125" style="1" customWidth="1"/>
    <col min="10" max="10" width="14" style="1" customWidth="1"/>
    <col min="11" max="11" width="17.42578125" style="1" customWidth="1"/>
    <col min="12" max="12" width="23.5703125" style="1" customWidth="1"/>
    <col min="13" max="16384" width="11.42578125" style="1"/>
  </cols>
  <sheetData>
    <row r="1" spans="1:12" ht="36" x14ac:dyDescent="0.55000000000000004">
      <c r="A1" s="51" t="s">
        <v>39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</row>
    <row r="2" spans="1:12" ht="13.5" thickBot="1" x14ac:dyDescent="0.25">
      <c r="A2" s="54" t="s">
        <v>40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3" spans="1:12" x14ac:dyDescent="0.2">
      <c r="A3" s="14" t="s">
        <v>35</v>
      </c>
      <c r="B3" s="15"/>
      <c r="C3" s="15"/>
      <c r="D3" s="15"/>
      <c r="E3" s="15"/>
      <c r="F3" s="15"/>
      <c r="G3" s="15"/>
      <c r="H3" s="16" t="s">
        <v>37</v>
      </c>
      <c r="I3" s="17"/>
      <c r="J3" s="16"/>
      <c r="K3" s="18"/>
      <c r="L3" s="17"/>
    </row>
    <row r="4" spans="1:12" ht="13.5" thickBot="1" x14ac:dyDescent="0.25">
      <c r="A4" s="14" t="s">
        <v>36</v>
      </c>
      <c r="B4" s="15"/>
      <c r="C4" s="15"/>
      <c r="D4" s="15"/>
      <c r="E4" s="15"/>
      <c r="F4" s="15"/>
      <c r="G4" s="15"/>
      <c r="H4" s="20" t="s">
        <v>38</v>
      </c>
      <c r="I4" s="21"/>
      <c r="J4" s="22">
        <f ca="1">TODAY()</f>
        <v>43387</v>
      </c>
      <c r="K4" s="15"/>
      <c r="L4" s="21"/>
    </row>
    <row r="5" spans="1:12" ht="13.5" thickBot="1" x14ac:dyDescent="0.25">
      <c r="A5" s="48" t="s">
        <v>14</v>
      </c>
      <c r="B5" s="49"/>
      <c r="C5" s="50"/>
      <c r="D5" s="23" t="s">
        <v>3</v>
      </c>
      <c r="E5" s="23" t="s">
        <v>5</v>
      </c>
      <c r="F5" s="23" t="s">
        <v>6</v>
      </c>
      <c r="G5" s="23" t="s">
        <v>3</v>
      </c>
      <c r="H5" s="23" t="s">
        <v>8</v>
      </c>
      <c r="I5" s="23" t="s">
        <v>8</v>
      </c>
      <c r="J5" s="23" t="s">
        <v>3</v>
      </c>
      <c r="K5" s="23" t="s">
        <v>10</v>
      </c>
      <c r="L5" s="23" t="s">
        <v>12</v>
      </c>
    </row>
    <row r="6" spans="1:12" ht="13.5" thickBot="1" x14ac:dyDescent="0.25">
      <c r="A6" s="19" t="s">
        <v>0</v>
      </c>
      <c r="B6" s="19" t="s">
        <v>1</v>
      </c>
      <c r="C6" s="19" t="s">
        <v>2</v>
      </c>
      <c r="D6" s="24" t="s">
        <v>4</v>
      </c>
      <c r="E6" s="25">
        <v>0.75</v>
      </c>
      <c r="F6" s="25">
        <v>0.35</v>
      </c>
      <c r="G6" s="24" t="s">
        <v>7</v>
      </c>
      <c r="H6" s="24" t="s">
        <v>5</v>
      </c>
      <c r="I6" s="24" t="s">
        <v>6</v>
      </c>
      <c r="J6" s="24" t="s">
        <v>9</v>
      </c>
      <c r="K6" s="24" t="s">
        <v>11</v>
      </c>
      <c r="L6" s="24" t="s">
        <v>13</v>
      </c>
    </row>
    <row r="7" spans="1:12" ht="13.5" thickBot="1" x14ac:dyDescent="0.25">
      <c r="A7" s="26" t="s">
        <v>15</v>
      </c>
      <c r="B7" s="26" t="s">
        <v>23</v>
      </c>
      <c r="C7" s="26" t="s">
        <v>31</v>
      </c>
      <c r="D7" s="27">
        <v>68</v>
      </c>
      <c r="E7" s="27">
        <f>D7*75%</f>
        <v>51</v>
      </c>
      <c r="F7" s="43">
        <f>(D7+E7)*35%</f>
        <v>41.65</v>
      </c>
      <c r="G7" s="43">
        <f>D7+E7-F7</f>
        <v>77.349999999999994</v>
      </c>
      <c r="H7" s="43">
        <f>IF(E7&gt;=50,E7*18%,E7*14%)</f>
        <v>9.18</v>
      </c>
      <c r="I7" s="43">
        <f>IF(F7&gt;25,F7*12%,F7*9%)</f>
        <v>4.9979999999999993</v>
      </c>
      <c r="J7" s="43">
        <f t="shared" ref="J7:J14" si="0">G7-H7+I7</f>
        <v>73.167999999999992</v>
      </c>
      <c r="K7" s="44" t="str">
        <f>IF(J7&lt;80,"Buena Demanda","Mala Demanda")</f>
        <v>Buena Demanda</v>
      </c>
      <c r="L7" s="44" t="str">
        <f>IF(I7&gt;3,"Analizar Devoluciòn","Devoluciòn Normal")</f>
        <v>Analizar Devoluciòn</v>
      </c>
    </row>
    <row r="8" spans="1:12" ht="13.5" thickBot="1" x14ac:dyDescent="0.25">
      <c r="A8" s="28" t="s">
        <v>16</v>
      </c>
      <c r="B8" s="28" t="s">
        <v>24</v>
      </c>
      <c r="C8" s="28" t="s">
        <v>32</v>
      </c>
      <c r="D8" s="29">
        <v>85</v>
      </c>
      <c r="E8" s="27">
        <f t="shared" ref="E8:E14" si="1">D8*75%</f>
        <v>63.75</v>
      </c>
      <c r="F8" s="43">
        <f t="shared" ref="F8:F14" si="2">(D8+E8)*35%</f>
        <v>52.0625</v>
      </c>
      <c r="G8" s="43">
        <f t="shared" ref="G8:G14" si="3">D8+E8-F8</f>
        <v>96.6875</v>
      </c>
      <c r="H8" s="43">
        <f>IF(E8&gt;=50,E8*18%,E8*14%)</f>
        <v>11.475</v>
      </c>
      <c r="I8" s="43">
        <f t="shared" ref="I8:I14" si="4">IF(F8&gt;25,F8*12%,F8*9%)</f>
        <v>6.2474999999999996</v>
      </c>
      <c r="J8" s="43">
        <f t="shared" si="0"/>
        <v>91.460000000000008</v>
      </c>
      <c r="K8" s="44" t="str">
        <f t="shared" ref="K8:K14" si="5">IF(J8&lt;80,"Buena Demanda","Mala Demanda")</f>
        <v>Mala Demanda</v>
      </c>
      <c r="L8" s="44" t="str">
        <f t="shared" ref="L8:L14" si="6">IF(I8&gt;3,"Analizar Devoluciòn","Devoluciòn Normal")</f>
        <v>Analizar Devoluciòn</v>
      </c>
    </row>
    <row r="9" spans="1:12" ht="13.5" thickBot="1" x14ac:dyDescent="0.25">
      <c r="A9" s="28" t="s">
        <v>17</v>
      </c>
      <c r="B9" s="28" t="s">
        <v>25</v>
      </c>
      <c r="C9" s="28" t="s">
        <v>32</v>
      </c>
      <c r="D9" s="29">
        <v>32</v>
      </c>
      <c r="E9" s="27">
        <f t="shared" si="1"/>
        <v>24</v>
      </c>
      <c r="F9" s="43">
        <f t="shared" si="2"/>
        <v>19.599999999999998</v>
      </c>
      <c r="G9" s="43">
        <f t="shared" si="3"/>
        <v>36.400000000000006</v>
      </c>
      <c r="H9" s="43">
        <f t="shared" ref="H9:H14" si="7">IF(E9&gt;=50,E9*18%,E9*14%)</f>
        <v>3.3600000000000003</v>
      </c>
      <c r="I9" s="43">
        <f t="shared" si="4"/>
        <v>1.7639999999999998</v>
      </c>
      <c r="J9" s="43">
        <f t="shared" si="0"/>
        <v>34.804000000000009</v>
      </c>
      <c r="K9" s="44" t="str">
        <f t="shared" si="5"/>
        <v>Buena Demanda</v>
      </c>
      <c r="L9" s="44" t="str">
        <f t="shared" si="6"/>
        <v>Devoluciòn Normal</v>
      </c>
    </row>
    <row r="10" spans="1:12" ht="13.5" thickBot="1" x14ac:dyDescent="0.25">
      <c r="A10" s="28" t="s">
        <v>18</v>
      </c>
      <c r="B10" s="28" t="s">
        <v>26</v>
      </c>
      <c r="C10" s="28" t="s">
        <v>33</v>
      </c>
      <c r="D10" s="29">
        <v>5</v>
      </c>
      <c r="E10" s="27">
        <f t="shared" si="1"/>
        <v>3.75</v>
      </c>
      <c r="F10" s="43">
        <f t="shared" si="2"/>
        <v>3.0625</v>
      </c>
      <c r="G10" s="43">
        <f t="shared" si="3"/>
        <v>5.6875</v>
      </c>
      <c r="H10" s="43">
        <f t="shared" si="7"/>
        <v>0.52500000000000002</v>
      </c>
      <c r="I10" s="43">
        <f t="shared" si="4"/>
        <v>0.27562500000000001</v>
      </c>
      <c r="J10" s="43">
        <f t="shared" si="0"/>
        <v>5.4381249999999994</v>
      </c>
      <c r="K10" s="44" t="str">
        <f t="shared" si="5"/>
        <v>Buena Demanda</v>
      </c>
      <c r="L10" s="44" t="str">
        <f t="shared" si="6"/>
        <v>Devoluciòn Normal</v>
      </c>
    </row>
    <row r="11" spans="1:12" ht="13.5" thickBot="1" x14ac:dyDescent="0.25">
      <c r="A11" s="28" t="s">
        <v>19</v>
      </c>
      <c r="B11" s="28" t="s">
        <v>27</v>
      </c>
      <c r="C11" s="28" t="s">
        <v>31</v>
      </c>
      <c r="D11" s="29">
        <v>90</v>
      </c>
      <c r="E11" s="27">
        <f t="shared" si="1"/>
        <v>67.5</v>
      </c>
      <c r="F11" s="43">
        <f t="shared" si="2"/>
        <v>55.125</v>
      </c>
      <c r="G11" s="43">
        <f t="shared" si="3"/>
        <v>102.375</v>
      </c>
      <c r="H11" s="43">
        <f t="shared" si="7"/>
        <v>12.15</v>
      </c>
      <c r="I11" s="43">
        <f t="shared" si="4"/>
        <v>6.6149999999999993</v>
      </c>
      <c r="J11" s="43">
        <f t="shared" si="0"/>
        <v>96.839999999999989</v>
      </c>
      <c r="K11" s="44" t="str">
        <f t="shared" si="5"/>
        <v>Mala Demanda</v>
      </c>
      <c r="L11" s="44" t="str">
        <f t="shared" si="6"/>
        <v>Analizar Devoluciòn</v>
      </c>
    </row>
    <row r="12" spans="1:12" ht="13.5" thickBot="1" x14ac:dyDescent="0.25">
      <c r="A12" s="28" t="s">
        <v>20</v>
      </c>
      <c r="B12" s="28" t="s">
        <v>28</v>
      </c>
      <c r="C12" s="28" t="s">
        <v>31</v>
      </c>
      <c r="D12" s="29">
        <v>30</v>
      </c>
      <c r="E12" s="27">
        <f t="shared" si="1"/>
        <v>22.5</v>
      </c>
      <c r="F12" s="43">
        <f t="shared" si="2"/>
        <v>18.375</v>
      </c>
      <c r="G12" s="43">
        <f t="shared" si="3"/>
        <v>34.125</v>
      </c>
      <c r="H12" s="43">
        <f t="shared" si="7"/>
        <v>3.1500000000000004</v>
      </c>
      <c r="I12" s="43">
        <f t="shared" si="4"/>
        <v>1.6537499999999998</v>
      </c>
      <c r="J12" s="43">
        <f t="shared" si="0"/>
        <v>32.628750000000004</v>
      </c>
      <c r="K12" s="44" t="str">
        <f t="shared" si="5"/>
        <v>Buena Demanda</v>
      </c>
      <c r="L12" s="44" t="str">
        <f t="shared" si="6"/>
        <v>Devoluciòn Normal</v>
      </c>
    </row>
    <row r="13" spans="1:12" ht="13.5" thickBot="1" x14ac:dyDescent="0.25">
      <c r="A13" s="28" t="s">
        <v>21</v>
      </c>
      <c r="B13" s="28" t="s">
        <v>29</v>
      </c>
      <c r="C13" s="28" t="s">
        <v>32</v>
      </c>
      <c r="D13" s="29">
        <v>45</v>
      </c>
      <c r="E13" s="27">
        <f t="shared" si="1"/>
        <v>33.75</v>
      </c>
      <c r="F13" s="43">
        <f t="shared" si="2"/>
        <v>27.5625</v>
      </c>
      <c r="G13" s="43">
        <f t="shared" si="3"/>
        <v>51.1875</v>
      </c>
      <c r="H13" s="43">
        <f t="shared" si="7"/>
        <v>4.7250000000000005</v>
      </c>
      <c r="I13" s="43">
        <f t="shared" si="4"/>
        <v>3.3074999999999997</v>
      </c>
      <c r="J13" s="43">
        <f t="shared" si="0"/>
        <v>49.769999999999996</v>
      </c>
      <c r="K13" s="44" t="str">
        <f t="shared" si="5"/>
        <v>Buena Demanda</v>
      </c>
      <c r="L13" s="44" t="str">
        <f t="shared" si="6"/>
        <v>Analizar Devoluciòn</v>
      </c>
    </row>
    <row r="14" spans="1:12" ht="13.5" thickBot="1" x14ac:dyDescent="0.25">
      <c r="A14" s="30" t="s">
        <v>22</v>
      </c>
      <c r="B14" s="30" t="s">
        <v>30</v>
      </c>
      <c r="C14" s="30" t="s">
        <v>33</v>
      </c>
      <c r="D14" s="31">
        <v>10</v>
      </c>
      <c r="E14" s="27">
        <f t="shared" si="1"/>
        <v>7.5</v>
      </c>
      <c r="F14" s="43">
        <f t="shared" si="2"/>
        <v>6.125</v>
      </c>
      <c r="G14" s="43">
        <f t="shared" si="3"/>
        <v>11.375</v>
      </c>
      <c r="H14" s="43">
        <f t="shared" si="7"/>
        <v>1.05</v>
      </c>
      <c r="I14" s="43">
        <f t="shared" si="4"/>
        <v>0.55125000000000002</v>
      </c>
      <c r="J14" s="43">
        <f t="shared" si="0"/>
        <v>10.876249999999999</v>
      </c>
      <c r="K14" s="44" t="str">
        <f t="shared" si="5"/>
        <v>Buena Demanda</v>
      </c>
      <c r="L14" s="44" t="str">
        <f t="shared" si="6"/>
        <v>Devoluciòn Normal</v>
      </c>
    </row>
    <row r="15" spans="1:12" ht="13.5" thickBot="1" x14ac:dyDescent="0.25">
      <c r="A15" s="2"/>
      <c r="B15" s="3"/>
      <c r="C15" s="4"/>
      <c r="D15" s="5"/>
      <c r="E15" s="6"/>
      <c r="F15" s="7"/>
      <c r="G15" s="7"/>
      <c r="H15" s="7"/>
      <c r="I15" s="7"/>
      <c r="J15" s="7"/>
      <c r="K15" s="3"/>
      <c r="L15" s="4"/>
    </row>
    <row r="16" spans="1:12" ht="13.5" thickBot="1" x14ac:dyDescent="0.25">
      <c r="A16" s="32" t="s">
        <v>34</v>
      </c>
      <c r="B16" s="33"/>
      <c r="C16" s="33"/>
      <c r="D16" s="33"/>
      <c r="E16" s="45">
        <f>SUM(J7:J14)</f>
        <v>394.98512499999993</v>
      </c>
      <c r="F16" s="35"/>
      <c r="G16" s="36"/>
      <c r="H16" s="36"/>
      <c r="I16" s="36"/>
      <c r="J16" s="36"/>
      <c r="K16" s="36"/>
      <c r="L16" s="37"/>
    </row>
    <row r="17" spans="1:12" ht="13.5" thickBot="1" x14ac:dyDescent="0.25">
      <c r="A17" s="32" t="s">
        <v>57</v>
      </c>
      <c r="B17" s="33"/>
      <c r="C17" s="33"/>
      <c r="D17" s="33"/>
      <c r="E17" s="45">
        <f>AVERAGE(D7:D14)</f>
        <v>45.625</v>
      </c>
      <c r="F17" s="38"/>
      <c r="G17" s="3"/>
      <c r="H17" s="3"/>
      <c r="I17" s="3"/>
      <c r="J17" s="3"/>
      <c r="K17" s="3"/>
      <c r="L17" s="39"/>
    </row>
    <row r="18" spans="1:12" ht="13.5" thickBot="1" x14ac:dyDescent="0.25">
      <c r="A18" s="32" t="s">
        <v>58</v>
      </c>
      <c r="B18" s="33"/>
      <c r="C18" s="33"/>
      <c r="D18" s="33"/>
      <c r="E18" s="45">
        <f>MAX(F7:F14)</f>
        <v>55.125</v>
      </c>
      <c r="F18" s="38"/>
      <c r="G18" s="3"/>
      <c r="H18" s="3"/>
      <c r="I18" s="3"/>
      <c r="J18" s="3"/>
      <c r="K18" s="3"/>
      <c r="L18" s="39"/>
    </row>
    <row r="19" spans="1:12" ht="13.5" thickBot="1" x14ac:dyDescent="0.25">
      <c r="A19" s="32" t="s">
        <v>59</v>
      </c>
      <c r="B19" s="33"/>
      <c r="C19" s="33"/>
      <c r="D19" s="33"/>
      <c r="E19" s="45">
        <f>MIN(H7:H14,I7:I14)</f>
        <v>0.27562500000000001</v>
      </c>
      <c r="F19" s="38"/>
      <c r="G19" s="3"/>
      <c r="H19" s="3"/>
      <c r="I19" s="3"/>
      <c r="J19" s="3"/>
      <c r="K19" s="3"/>
      <c r="L19" s="39"/>
    </row>
    <row r="20" spans="1:12" ht="13.5" thickBot="1" x14ac:dyDescent="0.25">
      <c r="A20" s="32" t="s">
        <v>60</v>
      </c>
      <c r="B20" s="33"/>
      <c r="C20" s="33"/>
      <c r="D20" s="34"/>
      <c r="E20" s="45">
        <f>SUM(D7:D14,J7:J14)</f>
        <v>759.98512500000004</v>
      </c>
      <c r="F20" s="38"/>
      <c r="G20" s="3"/>
      <c r="H20" s="3"/>
      <c r="I20" s="3"/>
      <c r="J20" s="3"/>
      <c r="K20" s="3"/>
      <c r="L20" s="39"/>
    </row>
    <row r="21" spans="1:12" ht="13.5" thickBot="1" x14ac:dyDescent="0.25">
      <c r="A21" s="32" t="s">
        <v>61</v>
      </c>
      <c r="B21" s="33"/>
      <c r="C21" s="33"/>
      <c r="D21" s="34"/>
      <c r="E21" s="45">
        <f>AVERAGE(F7:F14,I7:I14)</f>
        <v>15.560945312500001</v>
      </c>
      <c r="F21" s="38"/>
      <c r="G21" s="3"/>
      <c r="H21" s="3"/>
      <c r="I21" s="3"/>
      <c r="J21" s="3"/>
      <c r="K21" s="3"/>
      <c r="L21" s="39"/>
    </row>
    <row r="22" spans="1:12" ht="13.5" thickBot="1" x14ac:dyDescent="0.25">
      <c r="A22" s="32" t="s">
        <v>62</v>
      </c>
      <c r="B22" s="33"/>
      <c r="C22" s="33"/>
      <c r="D22" s="34"/>
      <c r="E22" s="45">
        <f>MAX(H7:H14,E7:E14)</f>
        <v>67.5</v>
      </c>
      <c r="F22" s="38"/>
      <c r="G22" s="3"/>
      <c r="H22" s="3"/>
      <c r="I22" s="3"/>
      <c r="J22" s="3"/>
      <c r="K22" s="3"/>
      <c r="L22" s="39"/>
    </row>
    <row r="23" spans="1:12" ht="13.5" thickBot="1" x14ac:dyDescent="0.25">
      <c r="A23" s="32" t="s">
        <v>63</v>
      </c>
      <c r="B23" s="33"/>
      <c r="C23" s="33"/>
      <c r="D23" s="34"/>
      <c r="E23" s="46">
        <f>COUNTA(B7:B14)</f>
        <v>8</v>
      </c>
      <c r="F23" s="40"/>
      <c r="G23" s="41"/>
      <c r="H23" s="41"/>
      <c r="I23" s="41"/>
      <c r="J23" s="41"/>
      <c r="K23" s="41"/>
      <c r="L23" s="42"/>
    </row>
    <row r="25" spans="1:12" ht="15.75" x14ac:dyDescent="0.25">
      <c r="A25" s="8" t="s">
        <v>64</v>
      </c>
    </row>
    <row r="27" spans="1:12" ht="15.75" x14ac:dyDescent="0.25">
      <c r="A27" s="9" t="s">
        <v>54</v>
      </c>
      <c r="B27" s="10" t="s">
        <v>56</v>
      </c>
      <c r="C27" s="10"/>
      <c r="D27" s="10"/>
      <c r="E27" s="10"/>
      <c r="F27" s="10"/>
    </row>
    <row r="28" spans="1:12" x14ac:dyDescent="0.2">
      <c r="A28" s="11" t="s">
        <v>5</v>
      </c>
      <c r="B28" s="12" t="s">
        <v>41</v>
      </c>
    </row>
    <row r="29" spans="1:12" x14ac:dyDescent="0.2">
      <c r="A29" s="11" t="s">
        <v>6</v>
      </c>
      <c r="B29" s="1" t="s">
        <v>66</v>
      </c>
    </row>
    <row r="30" spans="1:12" x14ac:dyDescent="0.2">
      <c r="A30" s="11" t="s">
        <v>42</v>
      </c>
      <c r="B30" s="1" t="s">
        <v>43</v>
      </c>
    </row>
    <row r="31" spans="1:12" x14ac:dyDescent="0.2">
      <c r="A31" s="11" t="s">
        <v>44</v>
      </c>
      <c r="B31" s="1" t="s">
        <v>46</v>
      </c>
    </row>
    <row r="32" spans="1:12" x14ac:dyDescent="0.2">
      <c r="A32" s="11" t="s">
        <v>45</v>
      </c>
      <c r="B32" s="1" t="s">
        <v>47</v>
      </c>
    </row>
    <row r="33" spans="1:2" x14ac:dyDescent="0.2">
      <c r="A33" s="11" t="s">
        <v>48</v>
      </c>
      <c r="B33" s="1" t="s">
        <v>49</v>
      </c>
    </row>
    <row r="34" spans="1:2" x14ac:dyDescent="0.2">
      <c r="A34" s="11" t="s">
        <v>50</v>
      </c>
      <c r="B34" s="1" t="s">
        <v>51</v>
      </c>
    </row>
    <row r="35" spans="1:2" ht="22.5" x14ac:dyDescent="0.2">
      <c r="A35" s="13" t="s">
        <v>52</v>
      </c>
      <c r="B35" s="1" t="s">
        <v>53</v>
      </c>
    </row>
    <row r="36" spans="1:2" x14ac:dyDescent="0.2">
      <c r="A36" s="11" t="s">
        <v>54</v>
      </c>
      <c r="B36" s="1" t="s">
        <v>55</v>
      </c>
    </row>
    <row r="38" spans="1:2" x14ac:dyDescent="0.2">
      <c r="A38" s="11" t="s">
        <v>65</v>
      </c>
    </row>
  </sheetData>
  <mergeCells count="3">
    <mergeCell ref="A5:C5"/>
    <mergeCell ref="A1:L1"/>
    <mergeCell ref="A2:L2"/>
  </mergeCells>
  <phoneticPr fontId="1" type="noConversion"/>
  <printOptions headings="1"/>
  <pageMargins left="0.12" right="0.11" top="0.85" bottom="0.75" header="0.3" footer="0.3"/>
  <pageSetup scale="75" orientation="landscape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B29" sqref="B29"/>
    </sheetView>
  </sheetViews>
  <sheetFormatPr baseColWidth="10" defaultRowHeight="12.75" x14ac:dyDescent="0.2"/>
  <cols>
    <col min="1" max="1" width="26.5703125" customWidth="1"/>
    <col min="7" max="7" width="27.42578125" customWidth="1"/>
  </cols>
  <sheetData>
    <row r="1" spans="1:17" ht="12.75" customHeight="1" x14ac:dyDescent="0.2">
      <c r="A1" s="58" t="s">
        <v>46</v>
      </c>
      <c r="B1" s="58"/>
      <c r="C1" s="58"/>
      <c r="D1" s="58"/>
      <c r="E1" s="58"/>
      <c r="F1" s="58"/>
      <c r="G1" s="58"/>
    </row>
    <row r="2" spans="1:17" ht="12.75" customHeight="1" x14ac:dyDescent="0.2">
      <c r="A2" s="58"/>
      <c r="B2" s="58"/>
      <c r="C2" s="58"/>
      <c r="D2" s="58"/>
      <c r="E2" s="58"/>
      <c r="F2" s="58"/>
      <c r="G2" s="58"/>
    </row>
    <row r="3" spans="1:17" ht="12.75" customHeight="1" x14ac:dyDescent="0.2">
      <c r="A3" s="58"/>
      <c r="B3" s="58"/>
      <c r="C3" s="58"/>
      <c r="D3" s="58"/>
      <c r="E3" s="58"/>
      <c r="F3" s="58"/>
      <c r="G3" s="58"/>
    </row>
    <row r="4" spans="1:17" ht="12.75" customHeight="1" x14ac:dyDescent="0.2">
      <c r="A4" s="58"/>
      <c r="B4" s="58"/>
      <c r="C4" s="58"/>
      <c r="D4" s="58"/>
      <c r="E4" s="58"/>
      <c r="F4" s="58"/>
      <c r="G4" s="58"/>
    </row>
    <row r="5" spans="1:17" ht="12.75" customHeight="1" x14ac:dyDescent="0.2">
      <c r="A5" s="58"/>
      <c r="B5" s="58"/>
      <c r="C5" s="58"/>
      <c r="D5" s="58"/>
      <c r="E5" s="58"/>
      <c r="F5" s="58"/>
      <c r="G5" s="58"/>
    </row>
    <row r="6" spans="1:17" ht="12.75" customHeight="1" x14ac:dyDescent="0.2">
      <c r="A6" s="58"/>
      <c r="B6" s="58"/>
      <c r="C6" s="58"/>
      <c r="D6" s="58"/>
      <c r="E6" s="58"/>
      <c r="F6" s="58"/>
      <c r="G6" s="58"/>
      <c r="K6" s="1"/>
      <c r="L6" s="1"/>
      <c r="M6" s="1"/>
      <c r="N6" s="1"/>
      <c r="O6" s="1"/>
      <c r="P6" s="1"/>
      <c r="Q6" s="1"/>
    </row>
    <row r="7" spans="1:17" x14ac:dyDescent="0.2">
      <c r="F7" s="57" t="s">
        <v>67</v>
      </c>
    </row>
    <row r="23" spans="1:7" x14ac:dyDescent="0.2">
      <c r="A23" s="59" t="b">
        <v>1</v>
      </c>
      <c r="G23" s="59" t="b">
        <v>0</v>
      </c>
    </row>
    <row r="24" spans="1:7" x14ac:dyDescent="0.2">
      <c r="A24" s="59" t="s">
        <v>69</v>
      </c>
      <c r="G24" s="59" t="s">
        <v>68</v>
      </c>
    </row>
    <row r="26" spans="1:7" ht="15" x14ac:dyDescent="0.25">
      <c r="A26" s="47"/>
      <c r="G26" s="47"/>
    </row>
  </sheetData>
  <mergeCells count="1">
    <mergeCell ref="A1:G6"/>
  </mergeCells>
  <phoneticPr fontId="1" type="noConversion"/>
  <pageMargins left="0.7" right="0.7" top="0.75" bottom="0.75" header="0.3" footer="0.3"/>
  <pageSetup orientation="portrait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B26" sqref="B26"/>
    </sheetView>
  </sheetViews>
  <sheetFormatPr baseColWidth="10" defaultRowHeight="12.75" x14ac:dyDescent="0.2"/>
  <cols>
    <col min="1" max="1" width="28.140625" customWidth="1"/>
    <col min="7" max="7" width="27.5703125" customWidth="1"/>
  </cols>
  <sheetData>
    <row r="1" spans="1:7" x14ac:dyDescent="0.2">
      <c r="A1" s="58" t="s">
        <v>47</v>
      </c>
      <c r="B1" s="58"/>
      <c r="C1" s="58"/>
      <c r="D1" s="58"/>
      <c r="E1" s="58"/>
      <c r="F1" s="58"/>
      <c r="G1" s="58"/>
    </row>
    <row r="2" spans="1:7" x14ac:dyDescent="0.2">
      <c r="A2" s="58"/>
      <c r="B2" s="58"/>
      <c r="C2" s="58"/>
      <c r="D2" s="58"/>
      <c r="E2" s="58"/>
      <c r="F2" s="58"/>
      <c r="G2" s="58"/>
    </row>
    <row r="3" spans="1:7" x14ac:dyDescent="0.2">
      <c r="A3" s="58"/>
      <c r="B3" s="58"/>
      <c r="C3" s="58"/>
      <c r="D3" s="58"/>
      <c r="E3" s="58"/>
      <c r="F3" s="58"/>
      <c r="G3" s="58"/>
    </row>
    <row r="4" spans="1:7" x14ac:dyDescent="0.2">
      <c r="A4" s="58"/>
      <c r="B4" s="58"/>
      <c r="C4" s="58"/>
      <c r="D4" s="58"/>
      <c r="E4" s="58"/>
      <c r="F4" s="58"/>
      <c r="G4" s="58"/>
    </row>
    <row r="5" spans="1:7" x14ac:dyDescent="0.2">
      <c r="A5" s="58"/>
      <c r="B5" s="58"/>
      <c r="C5" s="58"/>
      <c r="D5" s="58"/>
      <c r="E5" s="58"/>
      <c r="F5" s="58"/>
      <c r="G5" s="58"/>
    </row>
    <row r="6" spans="1:7" x14ac:dyDescent="0.2">
      <c r="A6" s="58"/>
      <c r="B6" s="58"/>
      <c r="C6" s="58"/>
      <c r="D6" s="58"/>
      <c r="E6" s="58"/>
      <c r="F6" s="58"/>
      <c r="G6" s="58"/>
    </row>
    <row r="7" spans="1:7" x14ac:dyDescent="0.2">
      <c r="F7" s="57" t="s">
        <v>74</v>
      </c>
    </row>
    <row r="23" spans="1:7" x14ac:dyDescent="0.2">
      <c r="A23" s="59" t="b">
        <v>1</v>
      </c>
      <c r="G23" s="59" t="b">
        <v>0</v>
      </c>
    </row>
    <row r="24" spans="1:7" x14ac:dyDescent="0.2">
      <c r="A24" s="59" t="s">
        <v>70</v>
      </c>
      <c r="G24" s="59" t="s">
        <v>71</v>
      </c>
    </row>
  </sheetData>
  <mergeCells count="1">
    <mergeCell ref="A1:G6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F7" sqref="F7"/>
    </sheetView>
  </sheetViews>
  <sheetFormatPr baseColWidth="10" defaultRowHeight="12.75" x14ac:dyDescent="0.2"/>
  <cols>
    <col min="1" max="1" width="28.140625" customWidth="1"/>
    <col min="7" max="7" width="27.5703125" customWidth="1"/>
  </cols>
  <sheetData>
    <row r="1" spans="1:7" x14ac:dyDescent="0.2">
      <c r="A1" s="58" t="s">
        <v>51</v>
      </c>
      <c r="B1" s="58"/>
      <c r="C1" s="58"/>
      <c r="D1" s="58"/>
      <c r="E1" s="58"/>
      <c r="F1" s="58"/>
      <c r="G1" s="58"/>
    </row>
    <row r="2" spans="1:7" x14ac:dyDescent="0.2">
      <c r="A2" s="58"/>
      <c r="B2" s="58"/>
      <c r="C2" s="58"/>
      <c r="D2" s="58"/>
      <c r="E2" s="58"/>
      <c r="F2" s="58"/>
      <c r="G2" s="58"/>
    </row>
    <row r="3" spans="1:7" x14ac:dyDescent="0.2">
      <c r="A3" s="58"/>
      <c r="B3" s="58"/>
      <c r="C3" s="58"/>
      <c r="D3" s="58"/>
      <c r="E3" s="58"/>
      <c r="F3" s="58"/>
      <c r="G3" s="58"/>
    </row>
    <row r="4" spans="1:7" x14ac:dyDescent="0.2">
      <c r="A4" s="58"/>
      <c r="B4" s="58"/>
      <c r="C4" s="58"/>
      <c r="D4" s="58"/>
      <c r="E4" s="58"/>
      <c r="F4" s="58"/>
      <c r="G4" s="58"/>
    </row>
    <row r="5" spans="1:7" x14ac:dyDescent="0.2">
      <c r="A5" s="58"/>
      <c r="B5" s="58"/>
      <c r="C5" s="58"/>
      <c r="D5" s="58"/>
      <c r="E5" s="58"/>
      <c r="F5" s="58"/>
      <c r="G5" s="58"/>
    </row>
    <row r="6" spans="1:7" x14ac:dyDescent="0.2">
      <c r="A6" s="58"/>
      <c r="B6" s="58"/>
      <c r="C6" s="58"/>
      <c r="D6" s="58"/>
      <c r="E6" s="58"/>
      <c r="F6" s="58"/>
      <c r="G6" s="58"/>
    </row>
    <row r="7" spans="1:7" x14ac:dyDescent="0.2">
      <c r="F7" s="57" t="s">
        <v>75</v>
      </c>
    </row>
    <row r="23" spans="1:7" x14ac:dyDescent="0.2">
      <c r="A23" s="59" t="b">
        <v>1</v>
      </c>
      <c r="G23" s="59" t="b">
        <v>0</v>
      </c>
    </row>
    <row r="24" spans="1:7" x14ac:dyDescent="0.2">
      <c r="A24" s="60" t="s">
        <v>72</v>
      </c>
      <c r="G24" s="60" t="s">
        <v>73</v>
      </c>
    </row>
  </sheetData>
  <mergeCells count="1">
    <mergeCell ref="A1:G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C25" sqref="C25"/>
    </sheetView>
  </sheetViews>
  <sheetFormatPr baseColWidth="10" defaultRowHeight="12.75" x14ac:dyDescent="0.2"/>
  <cols>
    <col min="1" max="1" width="28.140625" customWidth="1"/>
    <col min="7" max="7" width="27.5703125" customWidth="1"/>
  </cols>
  <sheetData>
    <row r="1" spans="1:7" x14ac:dyDescent="0.2">
      <c r="A1" s="58" t="s">
        <v>53</v>
      </c>
      <c r="B1" s="58"/>
      <c r="C1" s="58"/>
      <c r="D1" s="58"/>
      <c r="E1" s="58"/>
      <c r="F1" s="58"/>
      <c r="G1" s="58"/>
    </row>
    <row r="2" spans="1:7" x14ac:dyDescent="0.2">
      <c r="A2" s="58"/>
      <c r="B2" s="58"/>
      <c r="C2" s="58"/>
      <c r="D2" s="58"/>
      <c r="E2" s="58"/>
      <c r="F2" s="58"/>
      <c r="G2" s="58"/>
    </row>
    <row r="3" spans="1:7" x14ac:dyDescent="0.2">
      <c r="A3" s="58"/>
      <c r="B3" s="58"/>
      <c r="C3" s="58"/>
      <c r="D3" s="58"/>
      <c r="E3" s="58"/>
      <c r="F3" s="58"/>
      <c r="G3" s="58"/>
    </row>
    <row r="4" spans="1:7" x14ac:dyDescent="0.2">
      <c r="A4" s="58"/>
      <c r="B4" s="58"/>
      <c r="C4" s="58"/>
      <c r="D4" s="58"/>
      <c r="E4" s="58"/>
      <c r="F4" s="58"/>
      <c r="G4" s="58"/>
    </row>
    <row r="5" spans="1:7" x14ac:dyDescent="0.2">
      <c r="A5" s="58"/>
      <c r="B5" s="58"/>
      <c r="C5" s="58"/>
      <c r="D5" s="58"/>
      <c r="E5" s="58"/>
      <c r="F5" s="58"/>
      <c r="G5" s="58"/>
    </row>
    <row r="6" spans="1:7" x14ac:dyDescent="0.2">
      <c r="A6" s="58"/>
      <c r="B6" s="58"/>
      <c r="C6" s="58"/>
      <c r="D6" s="58"/>
      <c r="E6" s="58"/>
      <c r="F6" s="58"/>
      <c r="G6" s="58"/>
    </row>
    <row r="7" spans="1:7" x14ac:dyDescent="0.2">
      <c r="F7" s="57" t="s">
        <v>75</v>
      </c>
    </row>
    <row r="23" spans="1:7" x14ac:dyDescent="0.2">
      <c r="A23" s="59" t="b">
        <v>1</v>
      </c>
      <c r="G23" s="59" t="b">
        <v>0</v>
      </c>
    </row>
    <row r="24" spans="1:7" x14ac:dyDescent="0.2">
      <c r="A24" s="60" t="s">
        <v>76</v>
      </c>
      <c r="G24" s="60" t="s">
        <v>77</v>
      </c>
    </row>
  </sheetData>
  <mergeCells count="1">
    <mergeCell ref="A1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Cálculos</vt:lpstr>
      <vt:lpstr>Entradas</vt:lpstr>
      <vt:lpstr>Salidas</vt:lpstr>
      <vt:lpstr>Resultados Obtenidos</vt:lpstr>
      <vt:lpstr>Dev.Salidas</vt:lpstr>
    </vt:vector>
  </TitlesOfParts>
  <Company>SUMINISTROS INTEGRALES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SUMINISTROS INTEGRALES</dc:creator>
  <cp:lastModifiedBy>MICHAEL MAZO</cp:lastModifiedBy>
  <cp:lastPrinted>2010-06-18T04:45:16Z</cp:lastPrinted>
  <dcterms:created xsi:type="dcterms:W3CDTF">2008-09-22T19:08:41Z</dcterms:created>
  <dcterms:modified xsi:type="dcterms:W3CDTF">2018-10-15T01:04:28Z</dcterms:modified>
</cp:coreProperties>
</file>